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wnloads\"/>
    </mc:Choice>
  </mc:AlternateContent>
  <bookViews>
    <workbookView xWindow="0" yWindow="0" windowWidth="20490" windowHeight="8340"/>
  </bookViews>
  <sheets>
    <sheet name="01,07-31,12 год 23" sheetId="1" r:id="rId1"/>
  </sheets>
  <calcPr calcId="191029" refMode="R1C1"/>
</workbook>
</file>

<file path=xl/calcChain.xml><?xml version="1.0" encoding="utf-8"?>
<calcChain xmlns="http://schemas.openxmlformats.org/spreadsheetml/2006/main">
  <c r="B84" i="1" l="1"/>
  <c r="B75" i="1" l="1"/>
  <c r="B93" i="1"/>
  <c r="B5" i="1"/>
  <c r="B6" i="1" s="1"/>
  <c r="B10" i="1"/>
  <c r="B12" i="1"/>
  <c r="B9" i="1"/>
  <c r="B3" i="1"/>
  <c r="B7" i="1" s="1"/>
  <c r="B32" i="1"/>
  <c r="B25" i="1"/>
  <c r="B24" i="1" s="1"/>
  <c r="B31" i="1" l="1"/>
  <c r="B77" i="1" s="1"/>
  <c r="B19" i="1"/>
  <c r="B79" i="1" l="1"/>
</calcChain>
</file>

<file path=xl/sharedStrings.xml><?xml version="1.0" encoding="utf-8"?>
<sst xmlns="http://schemas.openxmlformats.org/spreadsheetml/2006/main" count="110" uniqueCount="106">
  <si>
    <t>ВХОДЯЩИЙ ОСТАТОК НА СЧЕТЕ</t>
  </si>
  <si>
    <t>поступило оплаты по коммунальным платежам</t>
  </si>
  <si>
    <t>поступило оплаты по аренде+ коммуналка</t>
  </si>
  <si>
    <t xml:space="preserve"> ПОСТУПИЛО ВСЕГО</t>
  </si>
  <si>
    <t>выплачено зарплаты</t>
  </si>
  <si>
    <t>оплачено налоги по зарплате</t>
  </si>
  <si>
    <t>выдано в подотчет</t>
  </si>
  <si>
    <t>ВСЕГО</t>
  </si>
  <si>
    <t>АТЭК АО</t>
  </si>
  <si>
    <t>МУП Водоканал города Новороссийска</t>
  </si>
  <si>
    <t>Филиал НЭСК Новороссийскэнергосбыт АО</t>
  </si>
  <si>
    <t>ЭкоЮг ООО</t>
  </si>
  <si>
    <t>ОПЛАТА РЕСУРСНЫМ КОМПАНИЯМ</t>
  </si>
  <si>
    <t>ПРОЧИЕ РАСЧЕТЫ</t>
  </si>
  <si>
    <t>ГОЖЕНКО НИКОЛАЙ СЕРГЕЕВИЧ</t>
  </si>
  <si>
    <t>ЛИХАНОВ НИКИТА СЕРГЕЕВИЧ</t>
  </si>
  <si>
    <t>МИТЯЕВ ВЛАДИСЛАВ ВЯЧЕСЛАВОВИЧ</t>
  </si>
  <si>
    <t>за выполненные работы- прочистка канализации</t>
  </si>
  <si>
    <t>прочистка канализации</t>
  </si>
  <si>
    <t>счетчики</t>
  </si>
  <si>
    <t>Госпошлина</t>
  </si>
  <si>
    <t>Хоз.расходы</t>
  </si>
  <si>
    <t>ОСТАТОК СРЕДСТВ В БАНКЕ</t>
  </si>
  <si>
    <t>ПОКУПКА НОУТБУКА</t>
  </si>
  <si>
    <t xml:space="preserve"> Электросети Кубани Новороссийскэлектросеть</t>
  </si>
  <si>
    <t xml:space="preserve">     выдано в подотчет</t>
  </si>
  <si>
    <t>ФИНАНСОВЫЙ ОТЧЕТ ТСЖ "МАЯК" ЗА ПЕРИОД С 01.07.2023г. по 30.06.2025г. (24 месяца)</t>
  </si>
  <si>
    <t>СЧЕТ КАПРЕМОНТА</t>
  </si>
  <si>
    <t>ПРОИЗВЕДЕНО И ОПЛАЧЕНО РАБОТ</t>
  </si>
  <si>
    <t>Договор подряда на ремонт крыши</t>
  </si>
  <si>
    <t>Расчетно Кассовое Обслуживание</t>
  </si>
  <si>
    <t>в т.ч. Аренда ( за 24 месяца)</t>
  </si>
  <si>
    <t xml:space="preserve">Штраф от администрации Центрального </t>
  </si>
  <si>
    <t xml:space="preserve">района (не вовремя ликвидированная  </t>
  </si>
  <si>
    <t xml:space="preserve"> надпись на фасаде дома)</t>
  </si>
  <si>
    <t>ИП АВАНЕСЯН Н.А.</t>
  </si>
  <si>
    <t>АТЭК</t>
  </si>
  <si>
    <t>подготовка к отопительному сезону(2023, 2024)</t>
  </si>
  <si>
    <t>ИП БЕЛЯЕВ М.В.</t>
  </si>
  <si>
    <t>ИП ВАСИЛЮК Г.Г.</t>
  </si>
  <si>
    <t>Дезинсекция от насекомых в 3 подъезде</t>
  </si>
  <si>
    <t>ООО "1С-РАРУС"</t>
  </si>
  <si>
    <t xml:space="preserve">ООО "ВСЕИНСТРУМЕНТЫ.РУ" </t>
  </si>
  <si>
    <t>ИП ГИСЦЕВ Д.А.</t>
  </si>
  <si>
    <t>ИП ДЕРДЕРЯН М.А.</t>
  </si>
  <si>
    <t>ООО "КВО"</t>
  </si>
  <si>
    <t>ООО "Леруа Мерлен Восток"</t>
  </si>
  <si>
    <t xml:space="preserve">ПАО МТС </t>
  </si>
  <si>
    <t xml:space="preserve">АО "Новороссийскгоргаз" </t>
  </si>
  <si>
    <t xml:space="preserve">ООО "ПОЖЗАЩИТА" </t>
  </si>
  <si>
    <t>обслуживание и проверка вентиляционных каналов</t>
  </si>
  <si>
    <t>ИП РОМАНЕЦ Е.П.</t>
  </si>
  <si>
    <t>ООО "РОСТОВГАЗСЕРВИС"</t>
  </si>
  <si>
    <t>оплата по договору 263/ЮЛН от 16.05.2025 диагностика газового оборудования МКД</t>
  </si>
  <si>
    <t>ИП СУСИКЬЯН С.Г.</t>
  </si>
  <si>
    <t>ИП ТАТОЯН С.А.</t>
  </si>
  <si>
    <t>ИП УХО А.И.</t>
  </si>
  <si>
    <t>ИП ХАВРОВ Д.С.</t>
  </si>
  <si>
    <t xml:space="preserve">ООО "ЭЛКОМ" </t>
  </si>
  <si>
    <t>для правления</t>
  </si>
  <si>
    <t>приобретение общедомового счетчика воды, замена по предписанию</t>
  </si>
  <si>
    <t xml:space="preserve">ИП АВАНЕСЯН НАИРА АРУТЮНОВНА </t>
  </si>
  <si>
    <t xml:space="preserve">ИП ГИСЦЕВ ДМИТРИЙ АЛЕКСАНДРОВИЧ </t>
  </si>
  <si>
    <t xml:space="preserve">Оплата по договору на выполнение работ по капитальному ремонту внутредомовых инженерных сетей водоснабжения и водоотведения </t>
  </si>
  <si>
    <t xml:space="preserve">ООО "ГРАНИТ" </t>
  </si>
  <si>
    <t xml:space="preserve">  оплата по договору №95/24Н от 12.12.2024г. связь-ворота, интернет</t>
  </si>
  <si>
    <t>По договору б/н от 27.01.2025 г. Вынос и вывоз лодочки с крупногабаритным мусором после расчистки чердачных помещений</t>
  </si>
  <si>
    <t xml:space="preserve"> по договору №2024-05-02 от 02.05.2024 г. подготовка системы отопления к отопительному сезону </t>
  </si>
  <si>
    <t>выполнение электромонтажных работ по договору б/н от 30.01.2024 г. - 16138 р.</t>
  </si>
  <si>
    <t>Аварийный ремонт кровли по договору №13/09/23 от 13.09.2023 г.</t>
  </si>
  <si>
    <t>Программа 1С (1С отчетность, обслуживание и обновления)</t>
  </si>
  <si>
    <t>оказание юридических услуг по договору б/н от 20.11.2023 г.</t>
  </si>
  <si>
    <t>обслуживание и ремонт, монтаж, демонтаж, сварочные работы (домофон,калитки,ворота) по договору б/н от 16.04.2025 г.</t>
  </si>
  <si>
    <t>Расходные материалы: краска, кисти, валики, растворители, цемент,Ю песок, арматура, прожекторы, лампочки, стремянка, тример дляпокоса травы, шаровые краны, воздухоотводчики, средства для опрыскивания от тли, доводчики дверные, сверла, лопаты, грабли, секаторы, отвертки, пила по дереву, гаечные ключи, диски на болгарку</t>
  </si>
  <si>
    <t>в т.ч. Коммунальные услуги</t>
  </si>
  <si>
    <t>по договору оказания юридических услуг  25/04/2024 от 25.04.2024 г.</t>
  </si>
  <si>
    <t>техническое обслуживание</t>
  </si>
  <si>
    <t>оплата бухгалтерских услуг</t>
  </si>
  <si>
    <t>опломбировка счетчика</t>
  </si>
  <si>
    <t>К ВЫПЛАТЕ К 31.07.2025 г.                   ООО "ГРАНИТ" ЗА КАПИТАЛЬНЫЙ РЕМОНТ ГВС</t>
  </si>
  <si>
    <r>
      <t>капитальный ремонт ГВС (частичная оплата по договору №2-2025 от 30 апреля 2025 г.)</t>
    </r>
    <r>
      <rPr>
        <b/>
        <sz val="10"/>
        <rFont val="Calibri"/>
        <family val="2"/>
        <scheme val="minor"/>
      </rPr>
      <t xml:space="preserve"> остаток по счету к выплате до 31.07.2025 г. 1057417,00 р.</t>
    </r>
  </si>
  <si>
    <t>ВСЕГО РАСХОДОВ</t>
  </si>
  <si>
    <t xml:space="preserve">по договору б/н от 11.09.2023г. - 15000 р.,  </t>
  </si>
  <si>
    <t xml:space="preserve">по договору б/н от 24.10.2024 г. - 35090 р.,  </t>
  </si>
  <si>
    <t xml:space="preserve">высотные работы (ремонт козырька)                                                                </t>
  </si>
  <si>
    <t xml:space="preserve">по договору б/н от 12.02.2024 г. - 15000 р.,          </t>
  </si>
  <si>
    <t xml:space="preserve">замена прожектора, реле)    </t>
  </si>
  <si>
    <t xml:space="preserve">по договору б/н от 12.11.2024 г. - 2000 р.,   </t>
  </si>
  <si>
    <t xml:space="preserve">по договору б/н от 21.10.2024 г. - 2000 р.,    </t>
  </si>
  <si>
    <t xml:space="preserve">по договору б/н от 05.09.2024 г. - 5680 р.,  </t>
  </si>
  <si>
    <t xml:space="preserve">электромонтажные работы (диагностика ремонт,                                                                                                       </t>
  </si>
  <si>
    <t xml:space="preserve">по договору б/н от 01.02.2024 г. - 4300 р.  </t>
  </si>
  <si>
    <t>ИП ВОЛЧКОВ Д.С.</t>
  </si>
  <si>
    <t xml:space="preserve">по договору б/н от 25.09.2023 г. - 166350 р. </t>
  </si>
  <si>
    <t xml:space="preserve">по договору б/н от 21.02.2024г. - 38000 р.,     </t>
  </si>
  <si>
    <t xml:space="preserve">по договору б/н от 09.08.24 - 28100 р., </t>
  </si>
  <si>
    <t xml:space="preserve">                  выполнение сантехнических работ,                                                                                              </t>
  </si>
  <si>
    <t xml:space="preserve">по договору б/н от 31.01.25 - 38500 р.,   </t>
  </si>
  <si>
    <t>по договору б/н от 08.10.2023 г. - 10500 р.</t>
  </si>
  <si>
    <t xml:space="preserve"> по договору б/н от 18.09.2023 г. - 10500 р.,             </t>
  </si>
  <si>
    <t xml:space="preserve"> по договору б/н от 15.08.2023 г. - 4956 р.,                </t>
  </si>
  <si>
    <t xml:space="preserve">прочистка канализации                                                                </t>
  </si>
  <si>
    <t xml:space="preserve">по договору б/н от 17.07.2023 г. - 4720 р.,             </t>
  </si>
  <si>
    <r>
      <t>ИП И</t>
    </r>
    <r>
      <rPr>
        <sz val="10"/>
        <rFont val="Calibri"/>
        <family val="2"/>
        <charset val="204"/>
        <scheme val="minor"/>
      </rPr>
      <t>СМАИЛОВ</t>
    </r>
    <r>
      <rPr>
        <sz val="10"/>
        <rFont val="Calibri"/>
        <family val="2"/>
        <scheme val="minor"/>
      </rPr>
      <t xml:space="preserve"> Р.О.</t>
    </r>
  </si>
  <si>
    <t>по соглашению от 14 октября 2024 г. об оказании юридической помощи</t>
  </si>
  <si>
    <t>ПОСТУПИЛО ОПЛАТЫ ПО ВЗНОСАМ КАПРЕМОНТА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</si>
</sst>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9">
    <xf numFmtId="0" fontId="0" fillId="0" borderId="0" xfId="0"/>
    <xf numFmtId="2" fontId="0" fillId="0" borderId="0" xfId="0" applyNumberFormat="1"/>
    <xf numFmtId="0" fontId="3" fillId="0" borderId="0" xfId="0" applyFont="1"/>
    <xf numFmtId="43" fontId="1" fillId="0" borderId="1" xfId="1" applyFont="1" applyBorder="1"/>
    <xf numFmtId="0" fontId="4" fillId="0" borderId="0" xfId="0" applyFont="1" applyAlignment="1">
      <alignment vertical="top"/>
    </xf>
    <xf numFmtId="2" fontId="4" fillId="0" borderId="0" xfId="0" applyNumberFormat="1" applyFont="1"/>
    <xf numFmtId="0" fontId="4" fillId="0" borderId="0" xfId="0" applyFont="1"/>
    <xf numFmtId="0" fontId="1" fillId="0" borderId="1" xfId="0" applyFont="1" applyBorder="1"/>
    <xf numFmtId="0" fontId="1" fillId="0" borderId="0" xfId="0" applyFont="1"/>
    <xf numFmtId="43" fontId="5" fillId="0" borderId="1" xfId="1" applyFont="1" applyBorder="1"/>
    <xf numFmtId="0" fontId="6" fillId="0" borderId="0" xfId="0" applyFont="1" applyAlignment="1">
      <alignment horizontal="right"/>
    </xf>
    <xf numFmtId="43" fontId="4" fillId="0" borderId="0" xfId="1" applyFont="1"/>
    <xf numFmtId="43" fontId="1" fillId="0" borderId="0" xfId="1" applyFont="1"/>
    <xf numFmtId="0" fontId="1" fillId="0" borderId="4" xfId="0" applyFont="1" applyBorder="1" applyAlignment="1">
      <alignment vertical="top" wrapText="1"/>
    </xf>
    <xf numFmtId="0" fontId="1" fillId="0" borderId="5" xfId="0" applyFont="1" applyBorder="1"/>
    <xf numFmtId="0" fontId="1" fillId="0" borderId="2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2" fontId="1" fillId="0" borderId="0" xfId="0" applyNumberFormat="1" applyFont="1"/>
    <xf numFmtId="43" fontId="4" fillId="0" borderId="0" xfId="0" applyNumberFormat="1" applyFont="1" applyAlignment="1">
      <alignment horizontal="left"/>
    </xf>
    <xf numFmtId="0" fontId="7" fillId="0" borderId="0" xfId="0" applyFont="1"/>
    <xf numFmtId="0" fontId="7" fillId="2" borderId="1" xfId="0" applyFont="1" applyFill="1" applyBorder="1" applyAlignment="1">
      <alignment horizontal="left" vertical="top" wrapText="1" indent="2"/>
    </xf>
    <xf numFmtId="43" fontId="7" fillId="2" borderId="1" xfId="1" applyFont="1" applyFill="1" applyBorder="1" applyAlignment="1">
      <alignment horizontal="center" wrapText="1"/>
    </xf>
    <xf numFmtId="0" fontId="7" fillId="2" borderId="0" xfId="0" applyFont="1" applyFill="1"/>
    <xf numFmtId="0" fontId="7" fillId="2" borderId="2" xfId="0" applyFont="1" applyFill="1" applyBorder="1" applyAlignment="1">
      <alignment horizontal="left" vertical="top" wrapText="1" indent="2"/>
    </xf>
    <xf numFmtId="43" fontId="7" fillId="2" borderId="2" xfId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 vertical="top"/>
    </xf>
    <xf numFmtId="43" fontId="7" fillId="2" borderId="1" xfId="1" applyFont="1" applyFill="1" applyBorder="1" applyAlignment="1">
      <alignment horizontal="center"/>
    </xf>
    <xf numFmtId="0" fontId="7" fillId="2" borderId="0" xfId="0" applyFont="1" applyFill="1" applyAlignment="1">
      <alignment horizontal="left" vertical="top" wrapText="1" indent="2"/>
    </xf>
    <xf numFmtId="43" fontId="7" fillId="2" borderId="0" xfId="1" applyFont="1" applyFill="1" applyBorder="1" applyAlignment="1">
      <alignment horizontal="center"/>
    </xf>
    <xf numFmtId="43" fontId="4" fillId="0" borderId="0" xfId="0" applyNumberFormat="1" applyFont="1" applyAlignment="1">
      <alignment horizontal="right"/>
    </xf>
    <xf numFmtId="43" fontId="1" fillId="2" borderId="1" xfId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center"/>
    </xf>
    <xf numFmtId="43" fontId="7" fillId="0" borderId="1" xfId="1" applyFont="1" applyBorder="1" applyAlignment="1">
      <alignment horizontal="left"/>
    </xf>
    <xf numFmtId="43" fontId="1" fillId="0" borderId="1" xfId="1" applyFont="1" applyBorder="1" applyAlignment="1">
      <alignment horizontal="right" vertical="top" wrapText="1"/>
    </xf>
    <xf numFmtId="43" fontId="7" fillId="0" borderId="1" xfId="1" applyFont="1" applyBorder="1" applyAlignment="1">
      <alignment horizontal="center"/>
    </xf>
    <xf numFmtId="43" fontId="7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2" fontId="6" fillId="0" borderId="0" xfId="0" applyNumberFormat="1" applyFont="1"/>
    <xf numFmtId="0" fontId="6" fillId="0" borderId="0" xfId="0" applyFont="1"/>
    <xf numFmtId="43" fontId="5" fillId="0" borderId="0" xfId="1" applyFont="1"/>
    <xf numFmtId="4" fontId="1" fillId="0" borderId="0" xfId="0" applyNumberFormat="1" applyFont="1"/>
    <xf numFmtId="2" fontId="4" fillId="0" borderId="0" xfId="0" applyNumberFormat="1" applyFont="1" applyAlignment="1">
      <alignment horizontal="center" vertical="center"/>
    </xf>
    <xf numFmtId="4" fontId="6" fillId="0" borderId="1" xfId="0" applyNumberFormat="1" applyFont="1" applyBorder="1"/>
    <xf numFmtId="0" fontId="7" fillId="0" borderId="1" xfId="0" applyFont="1" applyBorder="1"/>
    <xf numFmtId="0" fontId="1" fillId="0" borderId="1" xfId="0" applyFont="1" applyBorder="1" applyAlignment="1">
      <alignment vertical="top"/>
    </xf>
    <xf numFmtId="4" fontId="6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4" fontId="4" fillId="0" borderId="0" xfId="0" applyNumberFormat="1" applyFont="1"/>
    <xf numFmtId="43" fontId="1" fillId="0" borderId="4" xfId="1" applyFont="1" applyBorder="1" applyAlignment="1"/>
    <xf numFmtId="43" fontId="1" fillId="0" borderId="5" xfId="1" applyFont="1" applyBorder="1" applyAlignment="1"/>
    <xf numFmtId="43" fontId="1" fillId="0" borderId="2" xfId="1" applyFont="1" applyBorder="1" applyAlignment="1"/>
    <xf numFmtId="0" fontId="7" fillId="2" borderId="4" xfId="0" applyFont="1" applyFill="1" applyBorder="1" applyAlignment="1">
      <alignment horizontal="left" vertical="top" wrapText="1" indent="2"/>
    </xf>
    <xf numFmtId="0" fontId="7" fillId="2" borderId="5" xfId="0" applyFont="1" applyFill="1" applyBorder="1" applyAlignment="1">
      <alignment horizontal="left" vertical="top" wrapText="1" indent="2"/>
    </xf>
    <xf numFmtId="0" fontId="7" fillId="2" borderId="6" xfId="0" applyFont="1" applyFill="1" applyBorder="1" applyAlignment="1">
      <alignment horizontal="left" vertical="top" wrapText="1" indent="2"/>
    </xf>
    <xf numFmtId="43" fontId="1" fillId="2" borderId="0" xfId="1" applyFont="1" applyFill="1" applyBorder="1" applyAlignment="1">
      <alignment horizontal="right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 wrapText="1" indent="2"/>
    </xf>
    <xf numFmtId="0" fontId="7" fillId="2" borderId="8" xfId="0" applyFont="1" applyFill="1" applyBorder="1" applyAlignment="1">
      <alignment horizontal="left" vertical="top" wrapText="1" indent="2"/>
    </xf>
    <xf numFmtId="43" fontId="1" fillId="2" borderId="4" xfId="1" applyFont="1" applyFill="1" applyBorder="1" applyAlignment="1">
      <alignment horizontal="right" vertical="top" wrapText="1"/>
    </xf>
    <xf numFmtId="43" fontId="1" fillId="2" borderId="5" xfId="1" applyFont="1" applyFill="1" applyBorder="1" applyAlignment="1">
      <alignment horizontal="right" vertical="top" wrapText="1"/>
    </xf>
    <xf numFmtId="43" fontId="1" fillId="2" borderId="2" xfId="1" applyFont="1" applyFill="1" applyBorder="1" applyAlignment="1">
      <alignment horizontal="right"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43" fontId="1" fillId="2" borderId="9" xfId="1" applyFont="1" applyFill="1" applyBorder="1" applyAlignment="1">
      <alignment horizontal="right" vertical="top" wrapText="1"/>
    </xf>
    <xf numFmtId="43" fontId="1" fillId="2" borderId="10" xfId="1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center" vertical="top" wrapText="1"/>
    </xf>
    <xf numFmtId="43" fontId="4" fillId="0" borderId="1" xfId="1" applyFont="1" applyBorder="1"/>
    <xf numFmtId="0" fontId="1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tabSelected="1" topLeftCell="A74" zoomScale="106" zoomScaleNormal="106" workbookViewId="0">
      <selection activeCell="B55" sqref="B55"/>
    </sheetView>
  </sheetViews>
  <sheetFormatPr defaultRowHeight="15" x14ac:dyDescent="0.25"/>
  <cols>
    <col min="1" max="1" width="38.7109375" customWidth="1"/>
    <col min="2" max="2" width="18.140625" style="1" customWidth="1"/>
    <col min="3" max="3" width="42.28515625" customWidth="1"/>
    <col min="4" max="4" width="10.5703125" customWidth="1"/>
    <col min="5" max="7" width="9.140625" customWidth="1"/>
  </cols>
  <sheetData>
    <row r="1" spans="1:3" ht="19.5" customHeight="1" x14ac:dyDescent="0.25">
      <c r="A1" s="4" t="s">
        <v>26</v>
      </c>
      <c r="B1" s="5"/>
      <c r="C1" s="6"/>
    </row>
    <row r="2" spans="1:3" x14ac:dyDescent="0.25">
      <c r="A2" s="7" t="s">
        <v>0</v>
      </c>
      <c r="B2" s="3">
        <v>386037.86</v>
      </c>
      <c r="C2" s="8"/>
    </row>
    <row r="3" spans="1:3" ht="13.5" customHeight="1" x14ac:dyDescent="0.25">
      <c r="A3" s="7" t="s">
        <v>1</v>
      </c>
      <c r="B3" s="9">
        <f>8554023.01+10944.77-91197.91</f>
        <v>8473769.8699999992</v>
      </c>
      <c r="C3" s="8"/>
    </row>
    <row r="4" spans="1:3" ht="15.75" x14ac:dyDescent="0.25">
      <c r="A4" s="7" t="s">
        <v>2</v>
      </c>
      <c r="B4" s="9">
        <v>2210608.19</v>
      </c>
      <c r="C4" s="8"/>
    </row>
    <row r="5" spans="1:3" x14ac:dyDescent="0.25">
      <c r="A5" s="7" t="s">
        <v>31</v>
      </c>
      <c r="B5" s="3">
        <f>27500*23+25000+11500*23+10500+29000*23+26400</f>
        <v>1625900</v>
      </c>
      <c r="C5" s="8"/>
    </row>
    <row r="6" spans="1:3" x14ac:dyDescent="0.25">
      <c r="A6" s="7" t="s">
        <v>74</v>
      </c>
      <c r="B6" s="3">
        <f>B4-B5</f>
        <v>584708.18999999994</v>
      </c>
      <c r="C6" s="8"/>
    </row>
    <row r="7" spans="1:3" ht="15.75" x14ac:dyDescent="0.25">
      <c r="A7" s="10" t="s">
        <v>3</v>
      </c>
      <c r="B7" s="11">
        <f>B4+B3</f>
        <v>10684378.059999999</v>
      </c>
      <c r="C7" s="8"/>
    </row>
    <row r="8" spans="1:3" ht="6.75" customHeight="1" x14ac:dyDescent="0.25">
      <c r="A8" s="8"/>
      <c r="B8" s="12"/>
      <c r="C8" s="8"/>
    </row>
    <row r="9" spans="1:3" x14ac:dyDescent="0.25">
      <c r="A9" s="7" t="s">
        <v>4</v>
      </c>
      <c r="B9" s="3">
        <f>2001492.32+45457</f>
        <v>2046949.32</v>
      </c>
      <c r="C9" s="8"/>
    </row>
    <row r="10" spans="1:3" x14ac:dyDescent="0.25">
      <c r="A10" s="7" t="s">
        <v>5</v>
      </c>
      <c r="B10" s="3">
        <f>864695.67-251717+8866.99-1000</f>
        <v>620845.66</v>
      </c>
      <c r="C10" s="8"/>
    </row>
    <row r="11" spans="1:3" x14ac:dyDescent="0.25">
      <c r="A11" s="7" t="s">
        <v>30</v>
      </c>
      <c r="B11" s="3">
        <v>77437</v>
      </c>
      <c r="C11" s="8"/>
    </row>
    <row r="12" spans="1:3" x14ac:dyDescent="0.25">
      <c r="A12" s="7" t="s">
        <v>20</v>
      </c>
      <c r="B12" s="3">
        <f>49753.76-15000</f>
        <v>34753.760000000002</v>
      </c>
      <c r="C12" s="8"/>
    </row>
    <row r="13" spans="1:3" ht="17.25" customHeight="1" x14ac:dyDescent="0.25">
      <c r="A13" s="13" t="s">
        <v>32</v>
      </c>
      <c r="B13" s="56"/>
      <c r="C13" s="8"/>
    </row>
    <row r="14" spans="1:3" ht="15" hidden="1" customHeight="1" x14ac:dyDescent="0.25">
      <c r="A14" s="14" t="s">
        <v>6</v>
      </c>
      <c r="B14" s="57">
        <v>0</v>
      </c>
      <c r="C14" s="8"/>
    </row>
    <row r="15" spans="1:3" ht="15" hidden="1" customHeight="1" x14ac:dyDescent="0.25">
      <c r="A15" s="14" t="s">
        <v>6</v>
      </c>
      <c r="B15" s="57">
        <v>0</v>
      </c>
      <c r="C15" s="8"/>
    </row>
    <row r="16" spans="1:3" x14ac:dyDescent="0.25">
      <c r="A16" s="14" t="s">
        <v>33</v>
      </c>
      <c r="B16" s="57"/>
      <c r="C16" s="8"/>
    </row>
    <row r="17" spans="1:3" ht="17.25" customHeight="1" x14ac:dyDescent="0.25">
      <c r="A17" s="15" t="s">
        <v>34</v>
      </c>
      <c r="B17" s="58">
        <v>15000</v>
      </c>
      <c r="C17" s="8"/>
    </row>
    <row r="18" spans="1:3" hidden="1" x14ac:dyDescent="0.25">
      <c r="A18" s="8"/>
      <c r="B18" s="12"/>
      <c r="C18" s="8"/>
    </row>
    <row r="19" spans="1:3" ht="15.75" x14ac:dyDescent="0.25">
      <c r="A19" s="16" t="s">
        <v>7</v>
      </c>
      <c r="B19" s="11">
        <f>SUM(B9:B18)</f>
        <v>2794985.7399999998</v>
      </c>
      <c r="C19" s="8"/>
    </row>
    <row r="20" spans="1:3" hidden="1" x14ac:dyDescent="0.25">
      <c r="A20" s="8"/>
      <c r="B20" s="17"/>
      <c r="C20" s="8"/>
    </row>
    <row r="21" spans="1:3" hidden="1" x14ac:dyDescent="0.25">
      <c r="A21" s="8"/>
      <c r="B21" s="17"/>
      <c r="C21" s="8"/>
    </row>
    <row r="22" spans="1:3" hidden="1" x14ac:dyDescent="0.25">
      <c r="A22" s="8"/>
      <c r="B22" s="17"/>
      <c r="C22" s="8"/>
    </row>
    <row r="23" spans="1:3" ht="9" customHeight="1" x14ac:dyDescent="0.25">
      <c r="A23" s="8"/>
      <c r="B23" s="17"/>
      <c r="C23" s="8"/>
    </row>
    <row r="24" spans="1:3" s="2" customFormat="1" ht="15.75" x14ac:dyDescent="0.25">
      <c r="A24" s="6" t="s">
        <v>12</v>
      </c>
      <c r="B24" s="18">
        <f>SUM(B25:B28)</f>
        <v>6126167.9500000002</v>
      </c>
      <c r="C24" s="19"/>
    </row>
    <row r="25" spans="1:3" s="2" customFormat="1" ht="12.75" x14ac:dyDescent="0.2">
      <c r="A25" s="20" t="s">
        <v>8</v>
      </c>
      <c r="B25" s="21">
        <f>135992.24+3719927.05</f>
        <v>3855919.29</v>
      </c>
      <c r="C25" s="22"/>
    </row>
    <row r="26" spans="1:3" s="2" customFormat="1" ht="12.75" x14ac:dyDescent="0.2">
      <c r="A26" s="23" t="s">
        <v>9</v>
      </c>
      <c r="B26" s="24">
        <v>1564688.18</v>
      </c>
      <c r="C26" s="19"/>
    </row>
    <row r="27" spans="1:3" s="2" customFormat="1" ht="14.25" customHeight="1" x14ac:dyDescent="0.2">
      <c r="A27" s="20" t="s">
        <v>10</v>
      </c>
      <c r="B27" s="25">
        <v>389267.27</v>
      </c>
      <c r="C27" s="19"/>
    </row>
    <row r="28" spans="1:3" s="2" customFormat="1" ht="12.75" x14ac:dyDescent="0.2">
      <c r="A28" s="20" t="s">
        <v>11</v>
      </c>
      <c r="B28" s="26">
        <v>316293.21000000002</v>
      </c>
      <c r="C28" s="19"/>
    </row>
    <row r="29" spans="1:3" s="2" customFormat="1" ht="6" customHeight="1" x14ac:dyDescent="0.2">
      <c r="A29" s="27"/>
      <c r="B29" s="28"/>
      <c r="C29" s="19"/>
    </row>
    <row r="30" spans="1:3" s="2" customFormat="1" ht="4.5" hidden="1" customHeight="1" x14ac:dyDescent="0.2">
      <c r="A30" s="27"/>
      <c r="B30" s="28"/>
      <c r="C30" s="19"/>
    </row>
    <row r="31" spans="1:3" s="2" customFormat="1" ht="15.75" x14ac:dyDescent="0.25">
      <c r="A31" s="6" t="s">
        <v>13</v>
      </c>
      <c r="B31" s="29">
        <f>SUM(B32:B75)</f>
        <v>1887424.5000000002</v>
      </c>
      <c r="C31" s="19"/>
    </row>
    <row r="32" spans="1:3" s="2" customFormat="1" ht="25.5" x14ac:dyDescent="0.2">
      <c r="A32" s="20" t="s">
        <v>41</v>
      </c>
      <c r="B32" s="30">
        <f>25800+5900</f>
        <v>31700</v>
      </c>
      <c r="C32" s="31" t="s">
        <v>70</v>
      </c>
    </row>
    <row r="33" spans="1:3" s="2" customFormat="1" ht="25.5" x14ac:dyDescent="0.2">
      <c r="A33" s="20" t="s">
        <v>35</v>
      </c>
      <c r="B33" s="30">
        <v>22120</v>
      </c>
      <c r="C33" s="31" t="s">
        <v>69</v>
      </c>
    </row>
    <row r="34" spans="1:3" s="2" customFormat="1" ht="18" customHeight="1" x14ac:dyDescent="0.2">
      <c r="A34" s="20" t="s">
        <v>36</v>
      </c>
      <c r="B34" s="30">
        <v>199240.8</v>
      </c>
      <c r="C34" s="32" t="s">
        <v>37</v>
      </c>
    </row>
    <row r="35" spans="1:3" s="2" customFormat="1" ht="16.5" customHeight="1" x14ac:dyDescent="0.2">
      <c r="A35" s="65" t="s">
        <v>38</v>
      </c>
      <c r="B35" s="67">
        <v>65090</v>
      </c>
      <c r="C35" s="63" t="s">
        <v>84</v>
      </c>
    </row>
    <row r="36" spans="1:3" s="2" customFormat="1" ht="18" customHeight="1" x14ac:dyDescent="0.2">
      <c r="A36" s="61"/>
      <c r="B36" s="68"/>
      <c r="C36" s="70" t="s">
        <v>82</v>
      </c>
    </row>
    <row r="37" spans="1:3" s="2" customFormat="1" ht="15.75" customHeight="1" x14ac:dyDescent="0.2">
      <c r="A37" s="61"/>
      <c r="B37" s="68"/>
      <c r="C37" s="70" t="s">
        <v>83</v>
      </c>
    </row>
    <row r="38" spans="1:3" s="2" customFormat="1" ht="17.25" customHeight="1" x14ac:dyDescent="0.2">
      <c r="A38" s="66"/>
      <c r="B38" s="69"/>
      <c r="C38" s="64" t="s">
        <v>85</v>
      </c>
    </row>
    <row r="39" spans="1:3" s="2" customFormat="1" ht="18.75" customHeight="1" x14ac:dyDescent="0.2">
      <c r="A39" s="20" t="s">
        <v>39</v>
      </c>
      <c r="B39" s="30">
        <v>6500</v>
      </c>
      <c r="C39" s="33" t="s">
        <v>40</v>
      </c>
    </row>
    <row r="40" spans="1:3" s="2" customFormat="1" ht="15" customHeight="1" x14ac:dyDescent="0.2">
      <c r="A40" s="59" t="s">
        <v>92</v>
      </c>
      <c r="B40" s="73">
        <v>13980</v>
      </c>
      <c r="C40" s="72" t="s">
        <v>90</v>
      </c>
    </row>
    <row r="41" spans="1:3" s="2" customFormat="1" ht="15.75" customHeight="1" x14ac:dyDescent="0.2">
      <c r="A41" s="60"/>
      <c r="B41" s="62"/>
      <c r="C41" s="75" t="s">
        <v>86</v>
      </c>
    </row>
    <row r="42" spans="1:3" s="2" customFormat="1" ht="14.25" customHeight="1" x14ac:dyDescent="0.2">
      <c r="A42" s="60"/>
      <c r="B42" s="62"/>
      <c r="C42" s="75" t="s">
        <v>87</v>
      </c>
    </row>
    <row r="43" spans="1:3" s="2" customFormat="1" ht="15.75" customHeight="1" x14ac:dyDescent="0.2">
      <c r="A43" s="60"/>
      <c r="B43" s="62"/>
      <c r="C43" s="75" t="s">
        <v>88</v>
      </c>
    </row>
    <row r="44" spans="1:3" s="2" customFormat="1" ht="13.5" customHeight="1" x14ac:dyDescent="0.2">
      <c r="A44" s="60"/>
      <c r="B44" s="62"/>
      <c r="C44" s="75" t="s">
        <v>89</v>
      </c>
    </row>
    <row r="45" spans="1:3" s="2" customFormat="1" ht="15" customHeight="1" x14ac:dyDescent="0.2">
      <c r="A45" s="23"/>
      <c r="B45" s="74"/>
      <c r="C45" s="71" t="s">
        <v>91</v>
      </c>
    </row>
    <row r="46" spans="1:3" s="2" customFormat="1" ht="25.5" x14ac:dyDescent="0.2">
      <c r="A46" s="20" t="s">
        <v>42</v>
      </c>
      <c r="B46" s="30">
        <v>33019</v>
      </c>
      <c r="C46" s="33" t="s">
        <v>60</v>
      </c>
    </row>
    <row r="47" spans="1:3" s="2" customFormat="1" ht="14.25" customHeight="1" x14ac:dyDescent="0.2">
      <c r="A47" s="59" t="s">
        <v>43</v>
      </c>
      <c r="B47" s="67">
        <v>270950</v>
      </c>
      <c r="C47" s="72" t="s">
        <v>96</v>
      </c>
    </row>
    <row r="48" spans="1:3" s="2" customFormat="1" ht="14.25" customHeight="1" x14ac:dyDescent="0.2">
      <c r="A48" s="60"/>
      <c r="B48" s="68"/>
      <c r="C48" s="75" t="s">
        <v>97</v>
      </c>
    </row>
    <row r="49" spans="1:3" s="2" customFormat="1" ht="15" customHeight="1" x14ac:dyDescent="0.2">
      <c r="A49" s="60"/>
      <c r="B49" s="68"/>
      <c r="C49" s="75" t="s">
        <v>95</v>
      </c>
    </row>
    <row r="50" spans="1:3" s="2" customFormat="1" ht="14.25" customHeight="1" x14ac:dyDescent="0.2">
      <c r="A50" s="60"/>
      <c r="B50" s="68"/>
      <c r="C50" s="75" t="s">
        <v>94</v>
      </c>
    </row>
    <row r="51" spans="1:3" s="2" customFormat="1" ht="13.5" customHeight="1" x14ac:dyDescent="0.2">
      <c r="A51" s="23"/>
      <c r="B51" s="69"/>
      <c r="C51" s="71" t="s">
        <v>93</v>
      </c>
    </row>
    <row r="52" spans="1:3" s="2" customFormat="1" ht="25.5" x14ac:dyDescent="0.2">
      <c r="A52" s="20" t="s">
        <v>14</v>
      </c>
      <c r="B52" s="30">
        <v>41000</v>
      </c>
      <c r="C52" s="33" t="s">
        <v>75</v>
      </c>
    </row>
    <row r="53" spans="1:3" s="2" customFormat="1" ht="15" customHeight="1" x14ac:dyDescent="0.2">
      <c r="A53" s="59" t="s">
        <v>44</v>
      </c>
      <c r="B53" s="67">
        <v>30676</v>
      </c>
      <c r="C53" s="72" t="s">
        <v>101</v>
      </c>
    </row>
    <row r="54" spans="1:3" s="2" customFormat="1" ht="16.5" customHeight="1" x14ac:dyDescent="0.2">
      <c r="A54" s="60"/>
      <c r="B54" s="68"/>
      <c r="C54" s="75" t="s">
        <v>102</v>
      </c>
    </row>
    <row r="55" spans="1:3" s="2" customFormat="1" ht="15.75" customHeight="1" x14ac:dyDescent="0.2">
      <c r="A55" s="60"/>
      <c r="B55" s="68"/>
      <c r="C55" s="75" t="s">
        <v>100</v>
      </c>
    </row>
    <row r="56" spans="1:3" s="2" customFormat="1" ht="16.5" customHeight="1" x14ac:dyDescent="0.2">
      <c r="A56" s="60"/>
      <c r="B56" s="68"/>
      <c r="C56" s="75" t="s">
        <v>99</v>
      </c>
    </row>
    <row r="57" spans="1:3" s="2" customFormat="1" ht="17.25" customHeight="1" x14ac:dyDescent="0.2">
      <c r="A57" s="23"/>
      <c r="B57" s="69"/>
      <c r="C57" s="71" t="s">
        <v>98</v>
      </c>
    </row>
    <row r="58" spans="1:3" s="2" customFormat="1" ht="41.25" customHeight="1" x14ac:dyDescent="0.2">
      <c r="A58" s="20" t="s">
        <v>103</v>
      </c>
      <c r="B58" s="30">
        <v>71100</v>
      </c>
      <c r="C58" s="33" t="s">
        <v>72</v>
      </c>
    </row>
    <row r="59" spans="1:3" s="2" customFormat="1" ht="38.25" x14ac:dyDescent="0.2">
      <c r="A59" s="20" t="s">
        <v>45</v>
      </c>
      <c r="B59" s="30">
        <v>106994.53</v>
      </c>
      <c r="C59" s="33" t="s">
        <v>67</v>
      </c>
    </row>
    <row r="60" spans="1:3" s="2" customFormat="1" ht="102" x14ac:dyDescent="0.2">
      <c r="A60" s="20" t="s">
        <v>46</v>
      </c>
      <c r="B60" s="30">
        <v>56000</v>
      </c>
      <c r="C60" s="33" t="s">
        <v>73</v>
      </c>
    </row>
    <row r="61" spans="1:3" s="2" customFormat="1" ht="25.5" x14ac:dyDescent="0.2">
      <c r="A61" s="20" t="s">
        <v>15</v>
      </c>
      <c r="B61" s="30">
        <v>9000</v>
      </c>
      <c r="C61" s="33" t="s">
        <v>71</v>
      </c>
    </row>
    <row r="62" spans="1:3" s="2" customFormat="1" ht="25.5" x14ac:dyDescent="0.2">
      <c r="A62" s="20" t="s">
        <v>16</v>
      </c>
      <c r="B62" s="30">
        <v>100000</v>
      </c>
      <c r="C62" s="33" t="s">
        <v>104</v>
      </c>
    </row>
    <row r="63" spans="1:3" s="2" customFormat="1" ht="25.5" x14ac:dyDescent="0.2">
      <c r="A63" s="20" t="s">
        <v>47</v>
      </c>
      <c r="B63" s="30">
        <v>24100</v>
      </c>
      <c r="C63" s="33" t="s">
        <v>65</v>
      </c>
    </row>
    <row r="64" spans="1:3" s="2" customFormat="1" ht="19.5" customHeight="1" x14ac:dyDescent="0.2">
      <c r="A64" s="20" t="s">
        <v>48</v>
      </c>
      <c r="B64" s="30">
        <v>9249</v>
      </c>
      <c r="C64" s="33" t="s">
        <v>76</v>
      </c>
    </row>
    <row r="65" spans="1:3" s="2" customFormat="1" ht="25.5" x14ac:dyDescent="0.2">
      <c r="A65" s="20" t="s">
        <v>49</v>
      </c>
      <c r="B65" s="30">
        <v>35443.370000000003</v>
      </c>
      <c r="C65" s="33" t="s">
        <v>50</v>
      </c>
    </row>
    <row r="66" spans="1:3" s="2" customFormat="1" x14ac:dyDescent="0.2">
      <c r="A66" s="20" t="s">
        <v>51</v>
      </c>
      <c r="B66" s="30">
        <v>625000</v>
      </c>
      <c r="C66" s="35" t="s">
        <v>77</v>
      </c>
    </row>
    <row r="67" spans="1:3" s="2" customFormat="1" ht="25.5" x14ac:dyDescent="0.2">
      <c r="A67" s="20" t="s">
        <v>52</v>
      </c>
      <c r="B67" s="30">
        <v>17000</v>
      </c>
      <c r="C67" s="31" t="s">
        <v>53</v>
      </c>
    </row>
    <row r="68" spans="1:3" s="2" customFormat="1" ht="42" customHeight="1" x14ac:dyDescent="0.2">
      <c r="A68" s="20" t="s">
        <v>54</v>
      </c>
      <c r="B68" s="30">
        <v>11600</v>
      </c>
      <c r="C68" s="33" t="s">
        <v>66</v>
      </c>
    </row>
    <row r="69" spans="1:3" s="2" customFormat="1" ht="18.75" customHeight="1" x14ac:dyDescent="0.2">
      <c r="A69" s="20" t="s">
        <v>55</v>
      </c>
      <c r="B69" s="30">
        <v>26100</v>
      </c>
      <c r="C69" s="34" t="s">
        <v>17</v>
      </c>
    </row>
    <row r="70" spans="1:3" s="2" customFormat="1" ht="25.5" x14ac:dyDescent="0.2">
      <c r="A70" s="20" t="s">
        <v>56</v>
      </c>
      <c r="B70" s="30">
        <v>16138</v>
      </c>
      <c r="C70" s="33" t="s">
        <v>68</v>
      </c>
    </row>
    <row r="71" spans="1:3" s="2" customFormat="1" ht="25.5" x14ac:dyDescent="0.2">
      <c r="A71" s="20" t="s">
        <v>24</v>
      </c>
      <c r="B71" s="30">
        <v>1820</v>
      </c>
      <c r="C71" s="35" t="s">
        <v>78</v>
      </c>
    </row>
    <row r="72" spans="1:3" s="2" customFormat="1" ht="15" customHeight="1" x14ac:dyDescent="0.2">
      <c r="A72" s="20" t="s">
        <v>57</v>
      </c>
      <c r="B72" s="30">
        <v>2500</v>
      </c>
      <c r="C72" s="33" t="s">
        <v>18</v>
      </c>
    </row>
    <row r="73" spans="1:3" s="2" customFormat="1" x14ac:dyDescent="0.2">
      <c r="A73" s="20" t="s">
        <v>58</v>
      </c>
      <c r="B73" s="30">
        <v>18484.8</v>
      </c>
      <c r="C73" s="33" t="s">
        <v>19</v>
      </c>
    </row>
    <row r="74" spans="1:3" s="2" customFormat="1" x14ac:dyDescent="0.2">
      <c r="A74" s="20" t="s">
        <v>23</v>
      </c>
      <c r="B74" s="30">
        <v>29599</v>
      </c>
      <c r="C74" s="33" t="s">
        <v>59</v>
      </c>
    </row>
    <row r="75" spans="1:3" s="2" customFormat="1" x14ac:dyDescent="0.2">
      <c r="A75" s="36" t="s">
        <v>25</v>
      </c>
      <c r="B75" s="37">
        <f>42619-29599</f>
        <v>13020</v>
      </c>
      <c r="C75" s="38" t="s">
        <v>21</v>
      </c>
    </row>
    <row r="76" spans="1:3" s="2" customFormat="1" ht="6" customHeight="1" x14ac:dyDescent="0.2">
      <c r="A76" s="19"/>
      <c r="B76" s="39"/>
      <c r="C76" s="19"/>
    </row>
    <row r="77" spans="1:3" ht="16.5" thickBot="1" x14ac:dyDescent="0.3">
      <c r="A77" s="40" t="s">
        <v>81</v>
      </c>
      <c r="B77" s="41">
        <f>B31+B24</f>
        <v>8013592.4500000002</v>
      </c>
      <c r="C77" s="8"/>
    </row>
    <row r="78" spans="1:3" ht="8.25" customHeight="1" x14ac:dyDescent="0.25">
      <c r="A78" s="8"/>
      <c r="B78" s="17"/>
      <c r="C78" s="8"/>
    </row>
    <row r="79" spans="1:3" ht="15.75" x14ac:dyDescent="0.25">
      <c r="A79" s="16" t="s">
        <v>22</v>
      </c>
      <c r="B79" s="42">
        <f>B2+B7-B19-B77</f>
        <v>261837.72999999765</v>
      </c>
      <c r="C79" s="8"/>
    </row>
    <row r="80" spans="1:3" ht="6" customHeight="1" x14ac:dyDescent="0.25">
      <c r="A80" s="8"/>
      <c r="B80" s="17"/>
      <c r="C80" s="8"/>
    </row>
    <row r="81" spans="1:3" x14ac:dyDescent="0.25">
      <c r="A81" s="43" t="s">
        <v>26</v>
      </c>
      <c r="B81" s="44"/>
      <c r="C81" s="45"/>
    </row>
    <row r="82" spans="1:3" ht="14.25" customHeight="1" x14ac:dyDescent="0.25">
      <c r="A82" s="43" t="s">
        <v>27</v>
      </c>
      <c r="B82" s="44"/>
      <c r="C82" s="45"/>
    </row>
    <row r="83" spans="1:3" ht="15.75" x14ac:dyDescent="0.25">
      <c r="A83" s="7" t="s">
        <v>0</v>
      </c>
      <c r="B83" s="76">
        <v>3239234.94</v>
      </c>
      <c r="C83" s="8"/>
    </row>
    <row r="84" spans="1:3" ht="30" x14ac:dyDescent="0.25">
      <c r="A84" s="77" t="s">
        <v>105</v>
      </c>
      <c r="B84" s="76">
        <f>1398190.48-10944.77</f>
        <v>1387245.71</v>
      </c>
      <c r="C84" s="8"/>
    </row>
    <row r="85" spans="1:3" ht="15.75" x14ac:dyDescent="0.25">
      <c r="A85" s="8"/>
      <c r="B85" s="46"/>
      <c r="C85" s="8"/>
    </row>
    <row r="86" spans="1:3" ht="15.75" x14ac:dyDescent="0.25">
      <c r="A86" s="7" t="s">
        <v>28</v>
      </c>
      <c r="B86" s="78">
        <v>3597108</v>
      </c>
      <c r="C86" s="47"/>
    </row>
    <row r="87" spans="1:3" ht="45" x14ac:dyDescent="0.25">
      <c r="A87" s="77" t="s">
        <v>79</v>
      </c>
      <c r="B87" s="78">
        <v>1057417</v>
      </c>
      <c r="C87" s="8"/>
    </row>
    <row r="88" spans="1:3" ht="15.75" x14ac:dyDescent="0.25">
      <c r="A88" s="8"/>
      <c r="B88" s="48"/>
      <c r="C88" s="8"/>
    </row>
    <row r="89" spans="1:3" x14ac:dyDescent="0.25">
      <c r="A89" s="7" t="s">
        <v>61</v>
      </c>
      <c r="B89" s="49">
        <v>1644308</v>
      </c>
      <c r="C89" s="50" t="s">
        <v>29</v>
      </c>
    </row>
    <row r="90" spans="1:3" ht="42" customHeight="1" x14ac:dyDescent="0.25">
      <c r="A90" s="51" t="s">
        <v>62</v>
      </c>
      <c r="B90" s="52">
        <v>790917</v>
      </c>
      <c r="C90" s="53" t="s">
        <v>63</v>
      </c>
    </row>
    <row r="91" spans="1:3" ht="39" x14ac:dyDescent="0.25">
      <c r="A91" s="51" t="s">
        <v>64</v>
      </c>
      <c r="B91" s="49">
        <v>1161883</v>
      </c>
      <c r="C91" s="54" t="s">
        <v>80</v>
      </c>
    </row>
    <row r="92" spans="1:3" x14ac:dyDescent="0.25">
      <c r="A92" s="8"/>
      <c r="B92" s="44"/>
      <c r="C92" s="8"/>
    </row>
    <row r="93" spans="1:3" ht="15.75" x14ac:dyDescent="0.25">
      <c r="A93" s="10" t="s">
        <v>22</v>
      </c>
      <c r="B93" s="55">
        <f>B83+B84-B86-B87</f>
        <v>-28044.349999999627</v>
      </c>
      <c r="C93" s="8"/>
    </row>
    <row r="94" spans="1:3" x14ac:dyDescent="0.25">
      <c r="A94" s="8"/>
      <c r="B94" s="17"/>
      <c r="C94" s="8"/>
    </row>
    <row r="95" spans="1:3" x14ac:dyDescent="0.25">
      <c r="A95" s="8"/>
      <c r="B95" s="17"/>
      <c r="C95" s="8"/>
    </row>
    <row r="96" spans="1:3" x14ac:dyDescent="0.25">
      <c r="A96" s="8"/>
      <c r="B96" s="17"/>
      <c r="C96" s="8"/>
    </row>
    <row r="97" spans="1:3" x14ac:dyDescent="0.25">
      <c r="A97" s="8"/>
      <c r="B97" s="17"/>
      <c r="C97" s="8"/>
    </row>
  </sheetData>
  <pageMargins left="0.19685039370078741" right="0.1968503937007874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01,07-31,12 год 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alex</cp:lastModifiedBy>
  <cp:lastPrinted>2025-06-20T09:42:59Z</cp:lastPrinted>
  <dcterms:created xsi:type="dcterms:W3CDTF">2024-02-01T10:36:15Z</dcterms:created>
  <dcterms:modified xsi:type="dcterms:W3CDTF">2025-06-20T18:26:56Z</dcterms:modified>
</cp:coreProperties>
</file>